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<sst xmlns="http://schemas.openxmlformats.org/spreadsheetml/2006/main" count="159" uniqueCount="113">
  <si>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</si>
  <si>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</si>
  <si>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</si>
  <si>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</si>
  <si>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</si>
  <si>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</si>
  <si>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</si>
  <si>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</si>
  <si>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</si>
  <si>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</si>
  <si>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</si>
  <si>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</si>
  <si>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</si>
  <si>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</si>
  <si>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</si>
  <si>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</si>
  <si>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</si>
  <si>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</si>
  <si>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</si>
  <si>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</si>
  <si>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</si>
  <si>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</si>
  <si>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</si>
  <si>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</si>
  <si>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</si>
  <si>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</si>
  <si>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</si>
  <si>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</si>
  <si>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</si>
  <si>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</si>
  <si>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</si>
  <si>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</si>
  <si>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</si>
  <si>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</si>
  <si>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</si>
  <si>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</si>
  <si>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</si>
  <si>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</si>
  <si>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</si>
  <si>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</si>
  <si>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</si>
  <si>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</si>
  <si>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</si>
  <si>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</si>
  <si>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</si>
  <si>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</si>
  <si>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</si>
  <si>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</si>
  <si>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</si>
  <si>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</si>
  <si>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</si>
  <si>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</si>
  <si>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</si>
  <si>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</si>
  <si>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</si>
  <si>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</si>
  <si>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</si>
  <si>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</si>
  <si>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</si>
  <si>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</si>
  <si>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</si>
  <si>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</si>
  <si>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</si>
  <si>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</si>
  <si>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</si>
  <si>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</si>
  <si>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</si>
  <si>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</si>
  <si>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</si>
  <si>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</si>
  <si>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</si>
  <si>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</si>
  <si>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</si>
  <si>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</si>
  <si>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</si>
  <si>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</si>
  <si>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</si>
  <si>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</si>
  <si>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</si>
  <si>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</si>
  <si>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</si>
  <si>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</si>
  <si>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</si>
  <si>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</si>
  <si>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</si>
  <si>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</si>
  <si>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</si>
  <si>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</si>
  <si>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</si>
  <si>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</si>
  <si>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</si>
  <si>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</si>
  <si>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</si>
  <si>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</si>
  <si>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</si>
  <si>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</si>
  <si>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</si>
  <si>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</si>
  <si>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</si>
  <si>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</si>
  <si>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</si>
  <si>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</si>
  <si>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</si>
  <si>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</si>
  <si>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</si>
  <si>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</si>
  <si>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</si>
  <si>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</si>
  <si>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</si>
  <si>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</si>
  <si>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</si>
  <si>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</si>
  <si>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12.09.2014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</si>
</sst>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7232780"/>
        <c:axId val="65095021"/>
      </c:bar3DChart>
      <c:catAx>
        <c:axId val="723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095021"/>
        <c:crosses val="autoZero"/>
        <c:auto val="1"/>
        <c:lblOffset val="100"/>
        <c:tickLblSkip val="1"/>
        <c:noMultiLvlLbl val="0"/>
      </c:catAx>
      <c:valAx>
        <c:axId val="65095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2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48984278"/>
        <c:axId val="38205319"/>
      </c:bar3DChart>
      <c:catAx>
        <c:axId val="48984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05319"/>
        <c:crosses val="autoZero"/>
        <c:auto val="1"/>
        <c:lblOffset val="100"/>
        <c:tickLblSkip val="1"/>
        <c:noMultiLvlLbl val="0"/>
      </c:catAx>
      <c:valAx>
        <c:axId val="38205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4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8303552"/>
        <c:axId val="7623105"/>
      </c:bar3DChart>
      <c:catAx>
        <c:axId val="83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23105"/>
        <c:crosses val="autoZero"/>
        <c:auto val="1"/>
        <c:lblOffset val="100"/>
        <c:tickLblSkip val="1"/>
        <c:noMultiLvlLbl val="0"/>
      </c:catAx>
      <c:valAx>
        <c:axId val="7623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35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1499082"/>
        <c:axId val="13491739"/>
      </c:bar3DChart>
      <c:catAx>
        <c:axId val="149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91739"/>
        <c:crosses val="autoZero"/>
        <c:auto val="1"/>
        <c:lblOffset val="100"/>
        <c:tickLblSkip val="1"/>
        <c:noMultiLvlLbl val="0"/>
      </c:catAx>
      <c:valAx>
        <c:axId val="13491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9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54316788"/>
        <c:axId val="19089045"/>
      </c:bar3DChart>
      <c:catAx>
        <c:axId val="5431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89045"/>
        <c:crosses val="autoZero"/>
        <c:auto val="1"/>
        <c:lblOffset val="100"/>
        <c:tickLblSkip val="2"/>
        <c:noMultiLvlLbl val="0"/>
      </c:catAx>
      <c:valAx>
        <c:axId val="19089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16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37583678"/>
        <c:axId val="2708783"/>
      </c:bar3DChart>
      <c:catAx>
        <c:axId val="37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8783"/>
        <c:crosses val="autoZero"/>
        <c:auto val="1"/>
        <c:lblOffset val="100"/>
        <c:tickLblSkip val="1"/>
        <c:noMultiLvlLbl val="0"/>
      </c:catAx>
      <c:valAx>
        <c:axId val="2708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3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24379048"/>
        <c:axId val="18084841"/>
      </c:bar3DChart>
      <c:catAx>
        <c:axId val="2437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084841"/>
        <c:crosses val="autoZero"/>
        <c:auto val="1"/>
        <c:lblOffset val="100"/>
        <c:tickLblSkip val="1"/>
        <c:noMultiLvlLbl val="0"/>
      </c:catAx>
      <c:valAx>
        <c:axId val="1808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9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28545842"/>
        <c:axId val="55585987"/>
      </c:bar3DChart>
      <c:catAx>
        <c:axId val="28545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85987"/>
        <c:crosses val="autoZero"/>
        <c:auto val="1"/>
        <c:lblOffset val="100"/>
        <c:tickLblSkip val="1"/>
        <c:noMultiLvlLbl val="0"/>
      </c:catAx>
      <c:valAx>
        <c:axId val="55585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8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30511836"/>
        <c:axId val="6171069"/>
      </c:bar3DChart>
      <c:catAx>
        <c:axId val="3051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1069"/>
        <c:crosses val="autoZero"/>
        <c:auto val="1"/>
        <c:lblOffset val="100"/>
        <c:tickLblSkip val="1"/>
        <c:noMultiLvlLbl val="0"/>
      </c:catAx>
      <c:valAx>
        <c:axId val="6171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1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</f>
        <v>187823.41000000006</v>
      </c>
      <c r="E6" s="3">
        <f>D6/D137*100</f>
        <v>44.43242300564153</v>
      </c>
      <c r="F6" s="3">
        <f>D6/B6*100</f>
        <v>89.15908022842389</v>
      </c>
      <c r="G6" s="3">
        <f aca="true" t="shared" si="0" ref="G6:G41">D6/C6*100</f>
        <v>68.44734274834671</v>
      </c>
      <c r="H6" s="3">
        <f>B6-D6</f>
        <v>22837.58999999994</v>
      </c>
      <c r="I6" s="3">
        <f aca="true" t="shared" si="1" ref="I6:I41">C6-D6</f>
        <v>86582.28999999995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</f>
        <v>154939.89999999994</v>
      </c>
      <c r="E7" s="1">
        <f>D7/D6*100</f>
        <v>82.49232616956527</v>
      </c>
      <c r="F7" s="1">
        <f>D7/B7*100</f>
        <v>89.06526820194269</v>
      </c>
      <c r="G7" s="1">
        <f t="shared" si="0"/>
        <v>71.97130621919999</v>
      </c>
      <c r="H7" s="1">
        <f>B7-D7</f>
        <v>19022.300000000076</v>
      </c>
      <c r="I7" s="1">
        <f t="shared" si="1"/>
        <v>60340.20000000007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</f>
        <v>11.8</v>
      </c>
      <c r="E8" s="12">
        <f>D8/D6*100</f>
        <v>0.006282496947531725</v>
      </c>
      <c r="F8" s="1">
        <f>D8/B8*100</f>
        <v>29.7979797979798</v>
      </c>
      <c r="G8" s="1">
        <f t="shared" si="0"/>
        <v>26.45739910313901</v>
      </c>
      <c r="H8" s="1">
        <f aca="true" t="shared" si="2" ref="H8:H41">B8-D8</f>
        <v>27.8</v>
      </c>
      <c r="I8" s="1">
        <f t="shared" si="1"/>
        <v>32.8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</f>
        <v>10385.700000000003</v>
      </c>
      <c r="E9" s="1">
        <f>D9/D6*100</f>
        <v>5.529502419320361</v>
      </c>
      <c r="F9" s="1">
        <f aca="true" t="shared" si="3" ref="F9:F39">D9/B9*100</f>
        <v>85.95156912076273</v>
      </c>
      <c r="G9" s="1">
        <f t="shared" si="0"/>
        <v>60.721949051959534</v>
      </c>
      <c r="H9" s="1">
        <f t="shared" si="2"/>
        <v>1697.4999999999982</v>
      </c>
      <c r="I9" s="1">
        <f t="shared" si="1"/>
        <v>6717.999999999998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</f>
        <v>21244.7</v>
      </c>
      <c r="E10" s="1">
        <f>D10/D6*100</f>
        <v>11.310996856036207</v>
      </c>
      <c r="F10" s="1">
        <f t="shared" si="3"/>
        <v>94.59578598653509</v>
      </c>
      <c r="G10" s="1">
        <f t="shared" si="0"/>
        <v>53.85836153680395</v>
      </c>
      <c r="H10" s="1">
        <f t="shared" si="2"/>
        <v>1213.7000000000007</v>
      </c>
      <c r="I10" s="1">
        <f t="shared" si="1"/>
        <v>18200.8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0.09945512116940051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1054.5100000001178</v>
      </c>
      <c r="E12" s="1">
        <f>D12/D6*100</f>
        <v>0.561436936961222</v>
      </c>
      <c r="F12" s="1">
        <f t="shared" si="3"/>
        <v>55.49176445824999</v>
      </c>
      <c r="G12" s="1">
        <f t="shared" si="0"/>
        <v>46.21597931367473</v>
      </c>
      <c r="H12" s="1">
        <f t="shared" si="2"/>
        <v>845.7899999998699</v>
      </c>
      <c r="I12" s="1">
        <f t="shared" si="1"/>
        <v>1227.1899999998852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</f>
        <v>129658.60000000002</v>
      </c>
      <c r="E17" s="3">
        <f>D17/D137*100</f>
        <v>30.672671535030016</v>
      </c>
      <c r="F17" s="3">
        <f>D17/B17*100</f>
        <v>84.80842677557706</v>
      </c>
      <c r="G17" s="3">
        <f t="shared" si="0"/>
        <v>72.9370971216931</v>
      </c>
      <c r="H17" s="3">
        <f>B17-D17</f>
        <v>23225.499999999985</v>
      </c>
      <c r="I17" s="3">
        <f t="shared" si="1"/>
        <v>48109.09999999999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</f>
        <v>105100.09999999999</v>
      </c>
      <c r="E18" s="1">
        <f>D18/D17*100</f>
        <v>81.05910444814303</v>
      </c>
      <c r="F18" s="1">
        <f t="shared" si="3"/>
        <v>87.14355954983884</v>
      </c>
      <c r="G18" s="1">
        <f t="shared" si="0"/>
        <v>78.78361512254176</v>
      </c>
      <c r="H18" s="1">
        <f t="shared" si="2"/>
        <v>15505.600000000006</v>
      </c>
      <c r="I18" s="1">
        <f t="shared" si="1"/>
        <v>28303.40000000001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</f>
        <v>2849.5</v>
      </c>
      <c r="E19" s="1">
        <f>D19/D17*100</f>
        <v>2.197694560946979</v>
      </c>
      <c r="F19" s="1">
        <f t="shared" si="3"/>
        <v>48.91089788702175</v>
      </c>
      <c r="G19" s="1">
        <f t="shared" si="0"/>
        <v>36.44514363185225</v>
      </c>
      <c r="H19" s="1">
        <f t="shared" si="2"/>
        <v>2976.3999999999996</v>
      </c>
      <c r="I19" s="1">
        <f t="shared" si="1"/>
        <v>4969.1</v>
      </c>
    </row>
    <row r="20" spans="1:9" ht="18">
      <c r="A20" s="29" t="s">
        <v>1</v>
      </c>
      <c r="B20" s="49">
        <v>2404.9</v>
      </c>
      <c r="C20" s="50">
        <v>2836.6</v>
      </c>
      <c r="D20" s="51">
        <f>50.7+162.6+43.4+2.3+47.2+1.8+59.1-0.1+62.8+64.5+13.9+16.6+5.7+70.4+205+17+53.6+0.4+52.9+123.3+33.6+13.4+33.2+48.5+167.7+45.5+44.4+10.1+293.6+15.3+0.1+122.4</f>
        <v>1880.8999999999999</v>
      </c>
      <c r="E20" s="1">
        <f>D20/D17*100</f>
        <v>1.4506557991525433</v>
      </c>
      <c r="F20" s="1">
        <f t="shared" si="3"/>
        <v>78.21115223086198</v>
      </c>
      <c r="G20" s="1">
        <f t="shared" si="0"/>
        <v>66.30825636325179</v>
      </c>
      <c r="H20" s="1">
        <f t="shared" si="2"/>
        <v>524.0000000000002</v>
      </c>
      <c r="I20" s="1">
        <f t="shared" si="1"/>
        <v>955.7</v>
      </c>
    </row>
    <row r="21" spans="1:9" ht="18">
      <c r="A21" s="29" t="s">
        <v>0</v>
      </c>
      <c r="B21" s="49">
        <v>11928.5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</f>
        <v>10475.199999999997</v>
      </c>
      <c r="E21" s="1">
        <f>D21/D17*100</f>
        <v>8.07906301625962</v>
      </c>
      <c r="F21" s="1">
        <f t="shared" si="3"/>
        <v>87.8165737519386</v>
      </c>
      <c r="G21" s="1">
        <f t="shared" si="0"/>
        <v>54.125330687830676</v>
      </c>
      <c r="H21" s="1">
        <f t="shared" si="2"/>
        <v>1453.300000000003</v>
      </c>
      <c r="I21" s="1">
        <f t="shared" si="1"/>
        <v>8878.400000000001</v>
      </c>
    </row>
    <row r="22" spans="1:9" ht="18">
      <c r="A22" s="29" t="s">
        <v>15</v>
      </c>
      <c r="B22" s="49">
        <v>1083.9</v>
      </c>
      <c r="C22" s="50">
        <f>1388.5-4</f>
        <v>1384.5</v>
      </c>
      <c r="D22" s="51">
        <f>14.2+80.1+19.7+105+3.5+1.3+30+84.1+0.1+72.2+54.8+15.1+59.3+59.3+8.9+52.2+1.2+36.9+21.6+108.1+114.2</f>
        <v>941.8000000000001</v>
      </c>
      <c r="E22" s="1">
        <f>D22/D17*100</f>
        <v>0.7263690954552956</v>
      </c>
      <c r="F22" s="1">
        <f t="shared" si="3"/>
        <v>86.8899344958022</v>
      </c>
      <c r="G22" s="1">
        <f t="shared" si="0"/>
        <v>68.0245576020224</v>
      </c>
      <c r="H22" s="1">
        <f t="shared" si="2"/>
        <v>142.10000000000002</v>
      </c>
      <c r="I22" s="1">
        <f t="shared" si="1"/>
        <v>442.69999999999993</v>
      </c>
    </row>
    <row r="23" spans="1:9" ht="18.75" thickBot="1">
      <c r="A23" s="29" t="s">
        <v>35</v>
      </c>
      <c r="B23" s="50">
        <f>B17-B18-B19-B20-B21-B22</f>
        <v>11035.200000000006</v>
      </c>
      <c r="C23" s="50">
        <f>C17-C18-C19-C20-C21-C22</f>
        <v>12970.900000000016</v>
      </c>
      <c r="D23" s="50">
        <f>D17-D18-D19-D20-D21-D22</f>
        <v>8411.100000000031</v>
      </c>
      <c r="E23" s="1">
        <f>D23/D17*100</f>
        <v>6.487113080042535</v>
      </c>
      <c r="F23" s="1">
        <f t="shared" si="3"/>
        <v>76.2206394084387</v>
      </c>
      <c r="G23" s="1">
        <f t="shared" si="0"/>
        <v>64.84592433832672</v>
      </c>
      <c r="H23" s="1">
        <f t="shared" si="2"/>
        <v>2624.099999999975</v>
      </c>
      <c r="I23" s="1">
        <f t="shared" si="1"/>
        <v>4559.799999999985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</f>
        <v>24860.199999999997</v>
      </c>
      <c r="E31" s="3">
        <f>D31/D137*100</f>
        <v>5.881050303606186</v>
      </c>
      <c r="F31" s="3">
        <f>D31/B31*100</f>
        <v>85.91413493870978</v>
      </c>
      <c r="G31" s="3">
        <f t="shared" si="0"/>
        <v>66.33225092920435</v>
      </c>
      <c r="H31" s="3">
        <f t="shared" si="2"/>
        <v>4075.9000000000015</v>
      </c>
      <c r="I31" s="3">
        <f t="shared" si="1"/>
        <v>12618.100000000006</v>
      </c>
    </row>
    <row r="32" spans="1:9" ht="18">
      <c r="A32" s="29" t="s">
        <v>3</v>
      </c>
      <c r="B32" s="49">
        <f>22097.5-230.4</f>
        <v>21867.1</v>
      </c>
      <c r="C32" s="50">
        <f>28976.1-761.1</f>
        <v>28215</v>
      </c>
      <c r="D32" s="51">
        <f>1119.5+1121.1+1039.4+104.2+1079.5+1133.4+1048+1163.9+1081.6+1130.3+1238-0.1+13.4+4.1+3118.3+55.1+2433-70.8+488+299.2+413.9+849.2</f>
        <v>18862.2</v>
      </c>
      <c r="E32" s="1">
        <f>D32/D31*100</f>
        <v>75.8730822760879</v>
      </c>
      <c r="F32" s="1">
        <f t="shared" si="3"/>
        <v>86.25835158754477</v>
      </c>
      <c r="G32" s="1">
        <f t="shared" si="0"/>
        <v>66.85167464114834</v>
      </c>
      <c r="H32" s="1">
        <f t="shared" si="2"/>
        <v>3004.899999999998</v>
      </c>
      <c r="I32" s="1">
        <f t="shared" si="1"/>
        <v>9352.8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935.4</v>
      </c>
      <c r="C34" s="50">
        <f>1732.8+0.4</f>
        <v>1733.2</v>
      </c>
      <c r="D34" s="51">
        <f>1+2.5+0.8+6+1.4+0.1+11.2+0.5+6.3-0.2+32.4+6.9+2.4+3.4+18.4+48+143.7+198.6+32.7+71.3+22.6+9.9+48+1.6+5.4+15.8+0.4+0.8+1.6+4.3+7.5-0.1+9.4</f>
        <v>714.5999999999998</v>
      </c>
      <c r="E34" s="1">
        <f>D34/D31*100</f>
        <v>2.8744740589375786</v>
      </c>
      <c r="F34" s="1">
        <f t="shared" si="3"/>
        <v>76.39512508017958</v>
      </c>
      <c r="G34" s="1">
        <f t="shared" si="0"/>
        <v>41.23009462266327</v>
      </c>
      <c r="H34" s="1">
        <f t="shared" si="2"/>
        <v>220.80000000000018</v>
      </c>
      <c r="I34" s="1">
        <f t="shared" si="1"/>
        <v>1018.6000000000003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1.195082903596914</v>
      </c>
      <c r="F35" s="19">
        <f t="shared" si="3"/>
        <v>51.61570535093814</v>
      </c>
      <c r="G35" s="19">
        <f t="shared" si="0"/>
        <v>41.535020271214876</v>
      </c>
      <c r="H35" s="19">
        <f t="shared" si="2"/>
        <v>278.50000000000006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0.07240488813444784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5540</v>
      </c>
      <c r="C37" s="49">
        <f>C31-C32-C34-C35-C33-C36</f>
        <v>6789.600000000003</v>
      </c>
      <c r="D37" s="49">
        <f>D31-D32-D34-D35-D33-D36</f>
        <v>4968.2999999999965</v>
      </c>
      <c r="E37" s="1">
        <f>D37/D31*100</f>
        <v>19.984955873243166</v>
      </c>
      <c r="F37" s="1">
        <f t="shared" si="3"/>
        <v>89.68050541516239</v>
      </c>
      <c r="G37" s="1">
        <f t="shared" si="0"/>
        <v>73.17515022976309</v>
      </c>
      <c r="H37" s="1">
        <f>B37-D37</f>
        <v>571.7000000000035</v>
      </c>
      <c r="I37" s="1">
        <f t="shared" si="1"/>
        <v>1821.3000000000065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0.1124629453638499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179.7+225.2+3.4+199.4+211.8+7.4+5.4+7.6+190.5+3.4+230.5+100.1+236.3+13.2+11.9+20.5+199.9+0.1+2+33.2+238.5+1.1+16.6+248.3+10.5+35.6+4.4+8.2+8.5+228.9+3.5+278.7-0.2+3.7+234.4+1.4+10+200.7-0.2+36.5+232.6+183.7+2.5+0.5+0.1</f>
        <v>3869.9999999999995</v>
      </c>
      <c r="E43" s="3">
        <f>D43/D137*100</f>
        <v>0.9155060970931825</v>
      </c>
      <c r="F43" s="3">
        <f>D43/B43*100</f>
        <v>86.03250116710755</v>
      </c>
      <c r="G43" s="3">
        <f aca="true" t="shared" si="4" ref="G43:G73">D43/C43*100</f>
        <v>63.38962506756645</v>
      </c>
      <c r="H43" s="3">
        <f>B43-D43</f>
        <v>628.3000000000006</v>
      </c>
      <c r="I43" s="3">
        <f aca="true" t="shared" si="5" ref="I43:I74">C43-D43</f>
        <v>2235.100000000001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</f>
        <v>3494.7999999999993</v>
      </c>
      <c r="E44" s="1">
        <f>D44/D43*100</f>
        <v>90.3049095607235</v>
      </c>
      <c r="F44" s="1">
        <f aca="true" t="shared" si="6" ref="F44:F71">D44/B44*100</f>
        <v>87.42245347208323</v>
      </c>
      <c r="G44" s="1">
        <f t="shared" si="4"/>
        <v>65.20879202895844</v>
      </c>
      <c r="H44" s="1">
        <f aca="true" t="shared" si="7" ref="H44:H71">B44-D44</f>
        <v>502.80000000000064</v>
      </c>
      <c r="I44" s="1">
        <f t="shared" si="5"/>
        <v>1864.6000000000013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0.02583979328165375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</f>
        <v>24.4</v>
      </c>
      <c r="C46" s="50">
        <f>35.1+9.9</f>
        <v>45</v>
      </c>
      <c r="D46" s="51">
        <f>3.2+3.4-0.1+3.7+3.6+3.5+3.2</f>
        <v>20.499999999999996</v>
      </c>
      <c r="E46" s="1">
        <f>D46/D43*100</f>
        <v>0.5297157622739018</v>
      </c>
      <c r="F46" s="1">
        <f t="shared" si="6"/>
        <v>84.01639344262294</v>
      </c>
      <c r="G46" s="1">
        <f t="shared" si="4"/>
        <v>45.55555555555555</v>
      </c>
      <c r="H46" s="1">
        <f t="shared" si="7"/>
        <v>3.900000000000002</v>
      </c>
      <c r="I46" s="1">
        <f t="shared" si="5"/>
        <v>24.500000000000004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23.1+2.7+0.5+0.4+5.2+0.6+99.9+12.6+20.5-0.1+2+19.6+1.1+0.5+4.4+0.4+3.4+4+2.3</f>
        <v>203.10000000000002</v>
      </c>
      <c r="E47" s="1">
        <f>D47/D43*100</f>
        <v>5.248062015503877</v>
      </c>
      <c r="F47" s="1">
        <f t="shared" si="6"/>
        <v>93.72404245500694</v>
      </c>
      <c r="G47" s="1">
        <f t="shared" si="4"/>
        <v>53.29309892416689</v>
      </c>
      <c r="H47" s="1">
        <f t="shared" si="7"/>
        <v>13.599999999999966</v>
      </c>
      <c r="I47" s="1">
        <f t="shared" si="5"/>
        <v>178</v>
      </c>
    </row>
    <row r="48" spans="1:9" ht="18.75" thickBot="1">
      <c r="A48" s="29" t="s">
        <v>35</v>
      </c>
      <c r="B48" s="50">
        <f>B43-B44-B47-B46-B45</f>
        <v>258.6000000000003</v>
      </c>
      <c r="C48" s="50">
        <f>C43-C44-C47-C46-C45</f>
        <v>318.5999999999998</v>
      </c>
      <c r="D48" s="50">
        <f>D43-D44-D47-D46-D45</f>
        <v>150.60000000000025</v>
      </c>
      <c r="E48" s="1">
        <f>D48/D43*100</f>
        <v>3.8914728682170616</v>
      </c>
      <c r="F48" s="1">
        <f t="shared" si="6"/>
        <v>58.23665893271465</v>
      </c>
      <c r="G48" s="1">
        <f t="shared" si="4"/>
        <v>47.2693032015067</v>
      </c>
      <c r="H48" s="1">
        <f t="shared" si="7"/>
        <v>108.00000000000006</v>
      </c>
      <c r="I48" s="1">
        <f t="shared" si="5"/>
        <v>167.99999999999955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</f>
        <v>7703.999999999999</v>
      </c>
      <c r="E49" s="3">
        <f>D49/D137*100</f>
        <v>1.822495858399452</v>
      </c>
      <c r="F49" s="3">
        <f>D49/B49*100</f>
        <v>86.055136052902</v>
      </c>
      <c r="G49" s="3">
        <f t="shared" si="4"/>
        <v>63.45859211545114</v>
      </c>
      <c r="H49" s="3">
        <f>B49-D49</f>
        <v>1248.4000000000005</v>
      </c>
      <c r="I49" s="3">
        <f t="shared" si="5"/>
        <v>4436.2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</f>
        <v>5006.099999999999</v>
      </c>
      <c r="E50" s="1">
        <f>D50/D49*100</f>
        <v>64.98052959501558</v>
      </c>
      <c r="F50" s="1">
        <f t="shared" si="6"/>
        <v>88.54712041884815</v>
      </c>
      <c r="G50" s="1">
        <f t="shared" si="4"/>
        <v>66.8183820290706</v>
      </c>
      <c r="H50" s="1">
        <f t="shared" si="7"/>
        <v>647.5000000000009</v>
      </c>
      <c r="I50" s="1">
        <f t="shared" si="5"/>
        <v>2486.000000000001</v>
      </c>
    </row>
    <row r="51" spans="1:9" ht="18">
      <c r="A51" s="29" t="s">
        <v>2</v>
      </c>
      <c r="B51" s="49">
        <v>3.3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3.3</v>
      </c>
      <c r="I51" s="1">
        <f t="shared" si="5"/>
        <v>9.7</v>
      </c>
    </row>
    <row r="52" spans="1:9" ht="18">
      <c r="A52" s="29" t="s">
        <v>1</v>
      </c>
      <c r="B52" s="49">
        <v>214.7</v>
      </c>
      <c r="C52" s="50">
        <v>325</v>
      </c>
      <c r="D52" s="51">
        <f>2.4+4.2+4.2+8.7+3.1+5.2-0.1+2.3+6.7+7.1+0.1+3.9+3.5+21.5+2.5-0.1+4.3+17.5+11.1+0.7-0.1+5.1</f>
        <v>113.80000000000001</v>
      </c>
      <c r="E52" s="1">
        <f>D52/D49*100</f>
        <v>1.4771547248182766</v>
      </c>
      <c r="F52" s="1">
        <f t="shared" si="6"/>
        <v>53.004191895668384</v>
      </c>
      <c r="G52" s="1">
        <f t="shared" si="4"/>
        <v>35.01538461538462</v>
      </c>
      <c r="H52" s="1">
        <f t="shared" si="7"/>
        <v>100.89999999999998</v>
      </c>
      <c r="I52" s="1">
        <f t="shared" si="5"/>
        <v>211.2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6+11+5+10.4+0.1+20.8+16+0.1+76.5+39.2+7.7+0.3+8.1+0.1+0.2+12-0.1+0.1+4.7+0.1+6.4+2.7+8.2+0.3+5.7</f>
        <v>241.5999999999999</v>
      </c>
      <c r="E53" s="1">
        <f>D53/D49*100</f>
        <v>3.1360332294911726</v>
      </c>
      <c r="F53" s="1">
        <f t="shared" si="6"/>
        <v>91.10105580693812</v>
      </c>
      <c r="G53" s="1">
        <f t="shared" si="4"/>
        <v>45.490491432875146</v>
      </c>
      <c r="H53" s="1">
        <f t="shared" si="7"/>
        <v>23.60000000000008</v>
      </c>
      <c r="I53" s="1">
        <f t="shared" si="5"/>
        <v>289.5000000000001</v>
      </c>
    </row>
    <row r="54" spans="1:9" ht="18.75" thickBot="1">
      <c r="A54" s="29" t="s">
        <v>35</v>
      </c>
      <c r="B54" s="50">
        <f>B49-B50-B53-B52-B51</f>
        <v>2815.5999999999995</v>
      </c>
      <c r="C54" s="50">
        <f>C49-C50-C53-C52-C51</f>
        <v>3782.2999999999984</v>
      </c>
      <c r="D54" s="50">
        <f>D49-D50-D53-D52-D51</f>
        <v>2342.4999999999995</v>
      </c>
      <c r="E54" s="1">
        <f>D54/D49*100</f>
        <v>30.406282450674972</v>
      </c>
      <c r="F54" s="1">
        <f t="shared" si="6"/>
        <v>83.1971871004404</v>
      </c>
      <c r="G54" s="1">
        <f t="shared" si="4"/>
        <v>61.93321523940462</v>
      </c>
      <c r="H54" s="1">
        <f t="shared" si="7"/>
        <v>473.0999999999999</v>
      </c>
      <c r="I54" s="1">
        <f>C54-D54</f>
        <v>1439.7999999999988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</f>
        <v>2446.7000000000007</v>
      </c>
      <c r="E56" s="3">
        <f>D56/D137*100</f>
        <v>0.5788032991622457</v>
      </c>
      <c r="F56" s="3">
        <f>D56/B56*100</f>
        <v>94.18716556954232</v>
      </c>
      <c r="G56" s="3">
        <f t="shared" si="4"/>
        <v>81.0487610971247</v>
      </c>
      <c r="H56" s="3">
        <f>B56-D56</f>
        <v>150.9999999999991</v>
      </c>
      <c r="I56" s="3">
        <f t="shared" si="5"/>
        <v>572.0999999999995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</f>
        <v>1319.5000000000002</v>
      </c>
      <c r="E57" s="1">
        <f>D57/D56*100</f>
        <v>53.92978297298401</v>
      </c>
      <c r="F57" s="1">
        <f t="shared" si="6"/>
        <v>90.98117630835002</v>
      </c>
      <c r="G57" s="1">
        <f t="shared" si="4"/>
        <v>77.16825545353531</v>
      </c>
      <c r="H57" s="1">
        <f t="shared" si="7"/>
        <v>130.79999999999973</v>
      </c>
      <c r="I57" s="1">
        <f t="shared" si="5"/>
        <v>390.39999999999986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7.4140679282298585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4.5+4.5+30.5+35.2+10+24.5+10.2+0.1+1.9+1.8+3+1.2+0.9</f>
        <v>128.3</v>
      </c>
      <c r="E59" s="1">
        <f>D59/D56*100</f>
        <v>5.243797768422772</v>
      </c>
      <c r="F59" s="1">
        <f t="shared" si="6"/>
        <v>94.75627769571639</v>
      </c>
      <c r="G59" s="1">
        <f t="shared" si="4"/>
        <v>44.56408475164989</v>
      </c>
      <c r="H59" s="1">
        <f t="shared" si="7"/>
        <v>7.099999999999994</v>
      </c>
      <c r="I59" s="1">
        <f t="shared" si="5"/>
        <v>159.59999999999997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29.766624432909627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89.20000000000047</v>
      </c>
      <c r="E61" s="1">
        <f>D61/D56*100</f>
        <v>3.645726897453731</v>
      </c>
      <c r="F61" s="1">
        <f t="shared" si="6"/>
        <v>87.19452590420384</v>
      </c>
      <c r="G61" s="1">
        <f t="shared" si="4"/>
        <v>80.14375561545413</v>
      </c>
      <c r="H61" s="1">
        <f t="shared" si="7"/>
        <v>13.099999999999454</v>
      </c>
      <c r="I61" s="1">
        <f t="shared" si="5"/>
        <v>22.099999999999568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0.00033119083615774046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34755.2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</f>
        <v>29411.000000000007</v>
      </c>
      <c r="E87" s="3">
        <f>D87/D137*100</f>
        <v>6.957609773025221</v>
      </c>
      <c r="F87" s="3">
        <f aca="true" t="shared" si="10" ref="F87:F92">D87/B87*100</f>
        <v>84.6233081668355</v>
      </c>
      <c r="G87" s="3">
        <f t="shared" si="8"/>
        <v>65.41156061650693</v>
      </c>
      <c r="H87" s="3">
        <f aca="true" t="shared" si="11" ref="H87:H92">B87-D87</f>
        <v>5344.19999999999</v>
      </c>
      <c r="I87" s="3">
        <f t="shared" si="9"/>
        <v>15551.999999999993</v>
      </c>
    </row>
    <row r="88" spans="1:9" ht="18">
      <c r="A88" s="29" t="s">
        <v>3</v>
      </c>
      <c r="B88" s="49">
        <v>29104.5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</f>
        <v>25149.800000000003</v>
      </c>
      <c r="E88" s="1">
        <f>D88/D87*100</f>
        <v>85.5115433001258</v>
      </c>
      <c r="F88" s="1">
        <f t="shared" si="10"/>
        <v>86.41206686251269</v>
      </c>
      <c r="G88" s="1">
        <f t="shared" si="8"/>
        <v>66.16226852887091</v>
      </c>
      <c r="H88" s="1">
        <f t="shared" si="11"/>
        <v>3954.699999999997</v>
      </c>
      <c r="I88" s="1">
        <f t="shared" si="9"/>
        <v>12862.5</v>
      </c>
    </row>
    <row r="89" spans="1:9" ht="18">
      <c r="A89" s="29" t="s">
        <v>33</v>
      </c>
      <c r="B89" s="49">
        <v>1400.8</v>
      </c>
      <c r="C89" s="50">
        <f>1866.3+51.3</f>
        <v>1917.6</v>
      </c>
      <c r="D89" s="51">
        <f>125+55.5+51.3+1.7-0.1+10.4+5.3+280.6+162.7+2.2+25.3+117.8+56.8+64.4+1.4+31+7.8+37.2+1.9+36.4+8.8+1+3.9+10.1+30.1</f>
        <v>1128.5</v>
      </c>
      <c r="E89" s="1">
        <f>D89/D87*100</f>
        <v>3.836999761993811</v>
      </c>
      <c r="F89" s="1">
        <f t="shared" si="10"/>
        <v>80.56110793832096</v>
      </c>
      <c r="G89" s="1">
        <f t="shared" si="8"/>
        <v>58.849603671255736</v>
      </c>
      <c r="H89" s="1">
        <f t="shared" si="11"/>
        <v>272.29999999999995</v>
      </c>
      <c r="I89" s="1">
        <f t="shared" si="9"/>
        <v>789.0999999999999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4249.899999999997</v>
      </c>
      <c r="C91" s="50">
        <f>C87-C88-C89-C90</f>
        <v>5033.099999999997</v>
      </c>
      <c r="D91" s="50">
        <f>D87-D88-D89-D90</f>
        <v>3132.7000000000044</v>
      </c>
      <c r="E91" s="1">
        <f>D91/D87*100</f>
        <v>10.651456937880397</v>
      </c>
      <c r="F91" s="1">
        <f t="shared" si="10"/>
        <v>73.71232264288588</v>
      </c>
      <c r="G91" s="1">
        <f>D91/C91*100</f>
        <v>62.24195823647467</v>
      </c>
      <c r="H91" s="1">
        <f t="shared" si="11"/>
        <v>1117.1999999999925</v>
      </c>
      <c r="I91" s="1">
        <f>C91-D91</f>
        <v>1900.3999999999924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</f>
        <v>22896.000000000004</v>
      </c>
      <c r="E92" s="3">
        <f>D92/D137*100</f>
        <v>5.416389560476877</v>
      </c>
      <c r="F92" s="3">
        <f t="shared" si="10"/>
        <v>66.74693245721184</v>
      </c>
      <c r="G92" s="3">
        <f>D92/C92*100</f>
        <v>52.9357908462883</v>
      </c>
      <c r="H92" s="3">
        <f t="shared" si="11"/>
        <v>11406.699999999993</v>
      </c>
      <c r="I92" s="3">
        <f>C92-D92</f>
        <v>20356.399999999998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</f>
        <v>3989.7999999999997</v>
      </c>
      <c r="E98" s="25">
        <f>D98/D137*100</f>
        <v>0.9438465700729664</v>
      </c>
      <c r="F98" s="25">
        <f>D98/B98*100</f>
        <v>83.7489504617968</v>
      </c>
      <c r="G98" s="25">
        <f aca="true" t="shared" si="12" ref="G98:G135">D98/C98*100</f>
        <v>64.72954995295109</v>
      </c>
      <c r="H98" s="25">
        <f aca="true" t="shared" si="13" ref="H98:H103">B98-D98</f>
        <v>774.2000000000003</v>
      </c>
      <c r="I98" s="25">
        <f aca="true" t="shared" si="14" ref="I98:I135">C98-D98</f>
        <v>2174.0000000000005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0.38097147726703096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</f>
        <v>3708.6</v>
      </c>
      <c r="E100" s="1">
        <f>D100/D98*100</f>
        <v>92.95202767055993</v>
      </c>
      <c r="F100" s="1">
        <f aca="true" t="shared" si="15" ref="F100:F135">D100/B100*100</f>
        <v>83.86323549364569</v>
      </c>
      <c r="G100" s="1">
        <f t="shared" si="12"/>
        <v>64.93329131211262</v>
      </c>
      <c r="H100" s="1">
        <f t="shared" si="13"/>
        <v>713.5999999999999</v>
      </c>
      <c r="I100" s="1">
        <f t="shared" si="14"/>
        <v>2002.7999999999997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</f>
        <v>129</v>
      </c>
      <c r="E101" s="97">
        <f>D101/D98*100</f>
        <v>3.233244774174145</v>
      </c>
      <c r="F101" s="97">
        <f>D101/B101*100</f>
        <v>49.48216340621404</v>
      </c>
      <c r="G101" s="97">
        <f>D101/C101*100</f>
        <v>32.24193951512122</v>
      </c>
      <c r="H101" s="97">
        <f t="shared" si="13"/>
        <v>131.7</v>
      </c>
      <c r="I101" s="97">
        <f>C101-D101</f>
        <v>271.1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266</v>
      </c>
      <c r="E102" s="97">
        <f>D102/D98*100</f>
        <v>6.667000852173041</v>
      </c>
      <c r="F102" s="97">
        <f t="shared" si="15"/>
        <v>81.4451928965094</v>
      </c>
      <c r="G102" s="97">
        <f t="shared" si="12"/>
        <v>60.84172003659643</v>
      </c>
      <c r="H102" s="97">
        <f>B102-D102</f>
        <v>60.600000000000364</v>
      </c>
      <c r="I102" s="97">
        <f t="shared" si="14"/>
        <v>171.20000000000073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9580.5</v>
      </c>
      <c r="E103" s="95">
        <f>D103/D137*100</f>
        <v>2.266409861292309</v>
      </c>
      <c r="F103" s="95">
        <f>D103/B103*100</f>
        <v>72.47248383070465</v>
      </c>
      <c r="G103" s="95">
        <f t="shared" si="12"/>
        <v>55.7521196920409</v>
      </c>
      <c r="H103" s="95">
        <f t="shared" si="13"/>
        <v>3638.999999999998</v>
      </c>
      <c r="I103" s="95">
        <f t="shared" si="14"/>
        <v>7603.5999999999985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1.4+20.1+85.2+143.2+49+97.4+39.5+2.1+10+69.9+14+22.7</f>
        <v>554.5</v>
      </c>
      <c r="E104" s="6">
        <f>D104/D103*100</f>
        <v>5.787798131621523</v>
      </c>
      <c r="F104" s="6">
        <f t="shared" si="15"/>
        <v>62.10797491039427</v>
      </c>
      <c r="G104" s="6">
        <f t="shared" si="12"/>
        <v>37.723654670385734</v>
      </c>
      <c r="H104" s="6">
        <f aca="true" t="shared" si="16" ref="H104:H135">B104-D104</f>
        <v>338.29999999999995</v>
      </c>
      <c r="I104" s="6">
        <f t="shared" si="14"/>
        <v>915.4000000000001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68.67924528301887</v>
      </c>
      <c r="G105" s="1">
        <f t="shared" si="12"/>
        <v>36.14697120158888</v>
      </c>
      <c r="H105" s="1">
        <f t="shared" si="16"/>
        <v>149.39999999999998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557.5</v>
      </c>
      <c r="I106" s="6">
        <f t="shared" si="14"/>
        <v>857.5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0.45717864412087045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</f>
        <v>653.1999999999999</v>
      </c>
      <c r="E110" s="6">
        <f>D110/D103*100</f>
        <v>6.818015761181566</v>
      </c>
      <c r="F110" s="6">
        <f t="shared" si="15"/>
        <v>83.48670756646216</v>
      </c>
      <c r="G110" s="6">
        <f t="shared" si="12"/>
        <v>62.2095238095238</v>
      </c>
      <c r="H110" s="6">
        <f t="shared" si="16"/>
        <v>129.20000000000005</v>
      </c>
      <c r="I110" s="6">
        <f t="shared" si="14"/>
        <v>396.80000000000007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0.23902719064766972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0.7817963571838631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</f>
        <v>109.9</v>
      </c>
      <c r="E114" s="6">
        <f>D114/D103*100</f>
        <v>1.1471217577370703</v>
      </c>
      <c r="F114" s="6">
        <f t="shared" si="15"/>
        <v>69.42514213518636</v>
      </c>
      <c r="G114" s="6">
        <f t="shared" si="12"/>
        <v>60.95396561286744</v>
      </c>
      <c r="H114" s="6">
        <f t="shared" si="16"/>
        <v>48.400000000000006</v>
      </c>
      <c r="I114" s="6">
        <f t="shared" si="14"/>
        <v>70.4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16.2+3.7+20.7</f>
        <v>40.599999999999994</v>
      </c>
      <c r="E117" s="19">
        <f>D117/D103*100</f>
        <v>0.42377746464172006</v>
      </c>
      <c r="F117" s="6">
        <f t="shared" si="15"/>
        <v>6.604847893281274</v>
      </c>
      <c r="G117" s="6">
        <f t="shared" si="12"/>
        <v>5.108846105448596</v>
      </c>
      <c r="H117" s="6">
        <f t="shared" si="16"/>
        <v>574.1</v>
      </c>
      <c r="I117" s="6">
        <f t="shared" si="14"/>
        <v>754.1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0"/>
      <c r="E119" s="6"/>
      <c r="F119" s="1">
        <f>D119/B119*100</f>
        <v>0</v>
      </c>
      <c r="G119" s="1">
        <f t="shared" si="12"/>
        <v>0</v>
      </c>
      <c r="H119" s="1">
        <f t="shared" si="16"/>
        <v>9.7</v>
      </c>
      <c r="I119" s="1">
        <f t="shared" si="14"/>
        <v>9.7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6.694848911852199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0.045926621783831736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0.5135431344919367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</f>
        <v>28</v>
      </c>
      <c r="E124" s="19">
        <f>D124/D103*100</f>
        <v>0.2922603204425656</v>
      </c>
      <c r="F124" s="6">
        <f t="shared" si="15"/>
        <v>33.057851239669425</v>
      </c>
      <c r="G124" s="6">
        <f t="shared" si="12"/>
        <v>33.057851239669425</v>
      </c>
      <c r="H124" s="6">
        <f t="shared" si="16"/>
        <v>56.7</v>
      </c>
      <c r="I124" s="6">
        <f t="shared" si="14"/>
        <v>56.7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1.2755075413600543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0.17639997912426286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21.4+1.2+34.6+22.6+3.4+31.2+5.1+22.6+3+44.8+0.2+32.7+27.3+30.6+3.7+29.7+4.3+33.6+0.1+0.1+6.3+25.5+0.4+38.4+0.1+0.3+0.6+29.7+0.1+36.6+5.6+24.5+3.6+36.9+0.1</f>
        <v>560.9000000000002</v>
      </c>
      <c r="E129" s="19">
        <f>D129/D103*100</f>
        <v>5.854600490579825</v>
      </c>
      <c r="F129" s="6">
        <f t="shared" si="15"/>
        <v>85.62051595176312</v>
      </c>
      <c r="G129" s="6">
        <f t="shared" si="12"/>
        <v>64.60492973969133</v>
      </c>
      <c r="H129" s="6">
        <f t="shared" si="16"/>
        <v>94.19999999999982</v>
      </c>
      <c r="I129" s="6">
        <f t="shared" si="14"/>
        <v>307.29999999999984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</f>
        <v>501.20000000000005</v>
      </c>
      <c r="E130" s="1">
        <f>D130/D129*100</f>
        <v>89.35639151363877</v>
      </c>
      <c r="F130" s="1">
        <f>D130/B130*100</f>
        <v>88.53559441794737</v>
      </c>
      <c r="G130" s="1">
        <f t="shared" si="12"/>
        <v>67.08606612233972</v>
      </c>
      <c r="H130" s="1">
        <f t="shared" si="16"/>
        <v>64.89999999999998</v>
      </c>
      <c r="I130" s="1">
        <f t="shared" si="14"/>
        <v>245.89999999999998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3.4+3+2.7+1.6-0.1+0.1+0.1+0.1</f>
        <v>10.9</v>
      </c>
      <c r="E131" s="1">
        <f>D131/D129*100</f>
        <v>1.9433054020324474</v>
      </c>
      <c r="F131" s="1">
        <f>D131/B131*100</f>
        <v>83.20610687022901</v>
      </c>
      <c r="G131" s="1">
        <f>D131/C131*100</f>
        <v>44.67213114754099</v>
      </c>
      <c r="H131" s="1">
        <f t="shared" si="16"/>
        <v>2.1999999999999993</v>
      </c>
      <c r="I131" s="1">
        <f t="shared" si="14"/>
        <v>13.499999999999998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65.57069046500705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</f>
        <v>375.70000000000005</v>
      </c>
      <c r="E133" s="19">
        <f>D133/D103*100</f>
        <v>3.921507228223997</v>
      </c>
      <c r="F133" s="114">
        <f>D133/B133*100</f>
        <v>78.9617486338798</v>
      </c>
      <c r="G133" s="6">
        <f t="shared" si="12"/>
        <v>78.9617486338798</v>
      </c>
      <c r="H133" s="6">
        <f t="shared" si="16"/>
        <v>100.09999999999997</v>
      </c>
      <c r="I133" s="6">
        <f t="shared" si="14"/>
        <v>100.09999999999997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14047.099999999999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496949.6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422717.0100000001</v>
      </c>
      <c r="E137" s="38">
        <v>100</v>
      </c>
      <c r="F137" s="3">
        <f>D137/B137*100</f>
        <v>85.06235038724252</v>
      </c>
      <c r="G137" s="3">
        <f aca="true" t="shared" si="17" ref="G137:G143">D137/C137*100</f>
        <v>67.72577755340502</v>
      </c>
      <c r="H137" s="3">
        <f aca="true" t="shared" si="18" ref="H137:H143">B137-D137</f>
        <v>74232.58999999985</v>
      </c>
      <c r="I137" s="3">
        <f aca="true" t="shared" si="19" ref="I137:I143">C137-D137</f>
        <v>201442.68999999994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357341.79999999993</v>
      </c>
      <c r="C138" s="67">
        <f>C7+C18+C32+C50+C57+C88+C111+C115+C44+C130</f>
        <v>430367.6</v>
      </c>
      <c r="D138" s="67">
        <f>D7+D18+D32+D50+D57+D88+D111+D115+D44+D130</f>
        <v>314467.8999999999</v>
      </c>
      <c r="E138" s="6">
        <f>D138/D137*100</f>
        <v>74.39206196126335</v>
      </c>
      <c r="F138" s="6">
        <f aca="true" t="shared" si="20" ref="F138:F149">D138/B138*100</f>
        <v>88.00199137072684</v>
      </c>
      <c r="G138" s="6">
        <f t="shared" si="17"/>
        <v>73.06960375269884</v>
      </c>
      <c r="H138" s="6">
        <f t="shared" si="18"/>
        <v>42873.90000000002</v>
      </c>
      <c r="I138" s="18">
        <f t="shared" si="19"/>
        <v>115899.70000000007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37830.5</v>
      </c>
      <c r="C139" s="68">
        <f>C10+C21+C34+C53+C59+C89+C47+C131+C105+C108</f>
        <v>64580.7</v>
      </c>
      <c r="D139" s="68">
        <f>D10+D21+D34+D53+D59+D89+D47+D131+D105+D108</f>
        <v>34474.49999999999</v>
      </c>
      <c r="E139" s="6">
        <f>D139/D137*100</f>
        <v>8.155456057942875</v>
      </c>
      <c r="F139" s="6">
        <f t="shared" si="20"/>
        <v>91.12885105933042</v>
      </c>
      <c r="G139" s="6">
        <f t="shared" si="17"/>
        <v>53.38204757768187</v>
      </c>
      <c r="H139" s="6">
        <f t="shared" si="18"/>
        <v>3356.0000000000073</v>
      </c>
      <c r="I139" s="18">
        <f t="shared" si="19"/>
        <v>30106.200000000004</v>
      </c>
      <c r="K139" s="46"/>
      <c r="L139" s="103"/>
    </row>
    <row r="140" spans="1:12" ht="18.75">
      <c r="A140" s="23" t="s">
        <v>1</v>
      </c>
      <c r="B140" s="67">
        <f>B20+B9+B52+B46+B58+B33+B99+B119</f>
        <v>14933.500000000002</v>
      </c>
      <c r="C140" s="67">
        <f>C20+C9+C52+C46+C58+C33+C99+C119</f>
        <v>20516.600000000002</v>
      </c>
      <c r="D140" s="67">
        <f>D20+D9+D52+D46+D58+D33+D99+D119</f>
        <v>12597.500000000002</v>
      </c>
      <c r="E140" s="6">
        <f>D140/D137*100</f>
        <v>2.9801261132122407</v>
      </c>
      <c r="F140" s="6">
        <f t="shared" si="20"/>
        <v>84.35731744065357</v>
      </c>
      <c r="G140" s="6">
        <f t="shared" si="17"/>
        <v>61.40149927375881</v>
      </c>
      <c r="H140" s="6">
        <f t="shared" si="18"/>
        <v>2336</v>
      </c>
      <c r="I140" s="18">
        <f t="shared" si="19"/>
        <v>7919.1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6469.7</v>
      </c>
      <c r="C141" s="67">
        <f>C11+C22+C100+C60+C36+C90</f>
        <v>8099.5</v>
      </c>
      <c r="D141" s="67">
        <f>D11+D22+D100+D60+D36+D90</f>
        <v>5583.5</v>
      </c>
      <c r="E141" s="6">
        <f>D141/D137*100</f>
        <v>1.3208600240619601</v>
      </c>
      <c r="F141" s="6">
        <f t="shared" si="20"/>
        <v>86.30230149775106</v>
      </c>
      <c r="G141" s="6">
        <f t="shared" si="17"/>
        <v>68.93635409593185</v>
      </c>
      <c r="H141" s="6">
        <f t="shared" si="18"/>
        <v>886.1999999999998</v>
      </c>
      <c r="I141" s="18">
        <f t="shared" si="19"/>
        <v>2516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2862.3</v>
      </c>
      <c r="E142" s="6">
        <f>D142/D137*100</f>
        <v>0.6771196645245006</v>
      </c>
      <c r="F142" s="6">
        <f t="shared" si="20"/>
        <v>48.18849119498973</v>
      </c>
      <c r="G142" s="6">
        <f t="shared" si="17"/>
        <v>36.03142033509989</v>
      </c>
      <c r="H142" s="6">
        <f t="shared" si="18"/>
        <v>3077.5</v>
      </c>
      <c r="I142" s="18">
        <f t="shared" si="19"/>
        <v>5081.6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74434.30000000005</v>
      </c>
      <c r="C143" s="67">
        <f>C137-C138-C139-C140-C141-C142</f>
        <v>92651.4000000001</v>
      </c>
      <c r="D143" s="67">
        <f>D137-D138-D139-D140-D141-D142</f>
        <v>52731.310000000216</v>
      </c>
      <c r="E143" s="6">
        <f>D143/D137*100</f>
        <v>12.474376178995069</v>
      </c>
      <c r="F143" s="6">
        <f t="shared" si="20"/>
        <v>70.84275663235925</v>
      </c>
      <c r="G143" s="43">
        <f t="shared" si="17"/>
        <v>56.91366779131256</v>
      </c>
      <c r="H143" s="6">
        <f t="shared" si="18"/>
        <v>21702.98999999983</v>
      </c>
      <c r="I143" s="6">
        <f t="shared" si="19"/>
        <v>39920.08999999988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</f>
        <v>12400.100000000002</v>
      </c>
      <c r="E145" s="15"/>
      <c r="F145" s="6">
        <f t="shared" si="20"/>
        <v>20.448241630305372</v>
      </c>
      <c r="G145" s="6">
        <f aca="true" t="shared" si="21" ref="G145:G154">D145/C145*100</f>
        <v>17.80462169791544</v>
      </c>
      <c r="H145" s="6">
        <f>B145-D145</f>
        <v>48241.3</v>
      </c>
      <c r="I145" s="6">
        <f aca="true" t="shared" si="22" ref="I145:I154">C145-D145</f>
        <v>57245.3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2921.3+155.4+1707.9+56.8+14.6+990.8-990.8+14.7+990.8+400.1+597.2+8.8-9.6+18.2+0.4+53.9+92.1+242.6+11.1</f>
        <v>7276.300000000001</v>
      </c>
      <c r="E146" s="6"/>
      <c r="F146" s="6">
        <f t="shared" si="20"/>
        <v>32.62519784600072</v>
      </c>
      <c r="G146" s="6">
        <f t="shared" si="21"/>
        <v>25.85262903575375</v>
      </c>
      <c r="H146" s="6">
        <f aca="true" t="shared" si="23" ref="H146:H153">B146-D146</f>
        <v>15026.4</v>
      </c>
      <c r="I146" s="6">
        <f t="shared" si="22"/>
        <v>20869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</f>
        <v>17929.7</v>
      </c>
      <c r="E147" s="6"/>
      <c r="F147" s="6">
        <f t="shared" si="20"/>
        <v>23.09677103541736</v>
      </c>
      <c r="G147" s="6">
        <f t="shared" si="21"/>
        <v>17.733759689194095</v>
      </c>
      <c r="H147" s="6">
        <f t="shared" si="23"/>
        <v>59698.90000000001</v>
      </c>
      <c r="I147" s="6">
        <f t="shared" si="22"/>
        <v>83175.2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</f>
        <v>6000</v>
      </c>
      <c r="E148" s="6"/>
      <c r="F148" s="6">
        <f t="shared" si="20"/>
        <v>90.9090909090909</v>
      </c>
      <c r="G148" s="6">
        <f t="shared" si="21"/>
        <v>90.9090909090909</v>
      </c>
      <c r="H148" s="6">
        <f t="shared" si="23"/>
        <v>600</v>
      </c>
      <c r="I148" s="6">
        <f t="shared" si="22"/>
        <v>600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</f>
        <v>4006.7000000000007</v>
      </c>
      <c r="E149" s="19"/>
      <c r="F149" s="6">
        <f t="shared" si="20"/>
        <v>25.717770146667103</v>
      </c>
      <c r="G149" s="6">
        <f t="shared" si="21"/>
        <v>20.58158767991617</v>
      </c>
      <c r="H149" s="6">
        <f t="shared" si="23"/>
        <v>11572.8</v>
      </c>
      <c r="I149" s="6">
        <f t="shared" si="22"/>
        <v>15460.7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95.1+9.9+65+49.9+275.1+44.8+19.5+19.1+33.5+61.7+72.9+34.3+99.3+27.3+72.8+14.7+35.2+85.4+11.5+60.4+184.8+172.3+16.1+13.5-164.2+155.7</f>
        <v>1565.6</v>
      </c>
      <c r="E153" s="24"/>
      <c r="F153" s="6">
        <f>D153/B153*100</f>
        <v>20.054311625762157</v>
      </c>
      <c r="G153" s="6">
        <f t="shared" si="21"/>
        <v>17.657873069938983</v>
      </c>
      <c r="H153" s="6">
        <f t="shared" si="23"/>
        <v>6241.200000000001</v>
      </c>
      <c r="I153" s="6">
        <f t="shared" si="22"/>
        <v>7300.699999999999</v>
      </c>
    </row>
    <row r="154" spans="1:9" ht="19.5" thickBot="1">
      <c r="A154" s="14" t="s">
        <v>20</v>
      </c>
      <c r="B154" s="91">
        <f>B137+B145+B149+B150+B146+B153+B152+B147+B151+B148</f>
        <v>690422.9999999999</v>
      </c>
      <c r="C154" s="91">
        <f>C137+C145+C149+C150+C146+C153+C152+C147+C151+C148</f>
        <v>861085.9000000001</v>
      </c>
      <c r="D154" s="91">
        <f>D137+D145+D149+D150+D146+D153+D152+D147+D151+D148</f>
        <v>474358.31000000006</v>
      </c>
      <c r="E154" s="25"/>
      <c r="F154" s="3">
        <f>D154/B154*100</f>
        <v>68.7054617241894</v>
      </c>
      <c r="G154" s="3">
        <f t="shared" si="21"/>
        <v>55.08838432960056</v>
      </c>
      <c r="H154" s="3">
        <f>B154-D154</f>
        <v>216064.68999999983</v>
      </c>
      <c r="I154" s="3">
        <f t="shared" si="22"/>
        <v>386727.5900000001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422717.0100000001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422717.0100000001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2014-09-12T04:59:00Z</dcterms:modified>
  <cp:category/>
  <cp:version/>
  <cp:contentType/>
  <cp:contentStatus/>
</cp:coreProperties>
</file>